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anmesserli/Documents/Paroisse VDR/Comptabilité/2024/"/>
    </mc:Choice>
  </mc:AlternateContent>
  <xr:revisionPtr revIDLastSave="0" documentId="13_ncr:1_{EA96DD91-9400-9D47-9470-C392D6364A13}" xr6:coauthVersionLast="47" xr6:coauthVersionMax="47" xr10:uidLastSave="{00000000-0000-0000-0000-000000000000}"/>
  <bookViews>
    <workbookView xWindow="4020" yWindow="500" windowWidth="28960" windowHeight="16940" activeTab="1" xr2:uid="{0F2F3F68-8AD7-0D44-8303-09B6FB676657}"/>
  </bookViews>
  <sheets>
    <sheet name="Bilan (2)" sheetId="3" r:id="rId1"/>
    <sheet name="PP" sheetId="2" r:id="rId2"/>
  </sheets>
  <definedNames>
    <definedName name="_xlnm.Print_Titles" localSheetId="1">PP!$2:$2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2" l="1"/>
  <c r="D66" i="2"/>
  <c r="D62" i="2" s="1"/>
  <c r="C34" i="3"/>
  <c r="D20" i="3"/>
  <c r="D32" i="3" s="1"/>
  <c r="D34" i="3" s="1"/>
  <c r="C20" i="3"/>
  <c r="D111" i="2"/>
  <c r="D106" i="2"/>
  <c r="D101" i="2"/>
  <c r="D97" i="2"/>
  <c r="D88" i="2"/>
  <c r="D81" i="2"/>
  <c r="D72" i="2"/>
  <c r="D54" i="2"/>
  <c r="D46" i="2"/>
  <c r="D34" i="2"/>
  <c r="D27" i="2"/>
  <c r="D16" i="2"/>
  <c r="D10" i="2"/>
  <c r="D5" i="2"/>
  <c r="C118" i="2"/>
  <c r="C111" i="2"/>
  <c r="C106" i="2"/>
  <c r="C101" i="2"/>
  <c r="C97" i="2"/>
  <c r="C88" i="2"/>
  <c r="C81" i="2"/>
  <c r="C72" i="2"/>
  <c r="C66" i="2"/>
  <c r="C62" i="2" s="1"/>
  <c r="C54" i="2"/>
  <c r="C46" i="2"/>
  <c r="C34" i="2"/>
  <c r="C27" i="2"/>
  <c r="C16" i="2"/>
  <c r="C10" i="2"/>
  <c r="C5" i="2"/>
  <c r="D121" i="2" l="1"/>
  <c r="D125" i="2" s="1"/>
  <c r="D57" i="2"/>
  <c r="D124" i="2" s="1"/>
  <c r="C57" i="2"/>
  <c r="C124" i="2" s="1"/>
  <c r="C121" i="2"/>
  <c r="C125" i="2" s="1"/>
  <c r="D127" i="2" l="1"/>
  <c r="C127" i="2"/>
</calcChain>
</file>

<file path=xl/sharedStrings.xml><?xml version="1.0" encoding="utf-8"?>
<sst xmlns="http://schemas.openxmlformats.org/spreadsheetml/2006/main" count="130" uniqueCount="109">
  <si>
    <t>BILAN</t>
  </si>
  <si>
    <t>ACTIFS</t>
  </si>
  <si>
    <t>CCP, banques et titres</t>
  </si>
  <si>
    <t>CCP 12-335570-5</t>
  </si>
  <si>
    <t>BCN cpt E 3522.06.45 Fonds Immeubles</t>
  </si>
  <si>
    <t>Raiffeisen cpt 23515,82</t>
  </si>
  <si>
    <t>Raiffeisen parts sociales</t>
  </si>
  <si>
    <t>Débiteurs</t>
  </si>
  <si>
    <t>Impôt anticipé à recevoir</t>
  </si>
  <si>
    <t>Mobilier</t>
  </si>
  <si>
    <t>Actifs transitoires</t>
  </si>
  <si>
    <t>Immobilier</t>
  </si>
  <si>
    <t>Maison Farel</t>
  </si>
  <si>
    <t>Fonds immobilier EREN</t>
  </si>
  <si>
    <t>TOTAL ACTIFS</t>
  </si>
  <si>
    <t>PASSIFS</t>
  </si>
  <si>
    <t>Passifs transitoires</t>
  </si>
  <si>
    <t>Fonds spéciaux</t>
  </si>
  <si>
    <t>Fonds entretien et réparation immeuble</t>
  </si>
  <si>
    <t>Capital propre</t>
  </si>
  <si>
    <t>Perte</t>
  </si>
  <si>
    <t>TOTAL PASSIFS</t>
  </si>
  <si>
    <t>COMPTES D'EXPLOITATION</t>
  </si>
  <si>
    <t>CHARGES D'EXPLOITATION</t>
  </si>
  <si>
    <t>Entraide</t>
  </si>
  <si>
    <t>Cible Terre Nouvelle</t>
  </si>
  <si>
    <t>CSP Budget de fonctionnement</t>
  </si>
  <si>
    <t>Entraides diverses</t>
  </si>
  <si>
    <t>Transfert de collectes</t>
  </si>
  <si>
    <t>Journée d'offrande</t>
  </si>
  <si>
    <t>Réfugiés</t>
  </si>
  <si>
    <t>Jeûne fédéral</t>
  </si>
  <si>
    <t>Réformation</t>
  </si>
  <si>
    <t>Charges de besoins religieux</t>
  </si>
  <si>
    <t>Frais de cultes</t>
  </si>
  <si>
    <t>Enseignement religieux</t>
  </si>
  <si>
    <t>Fêtes de Noël</t>
  </si>
  <si>
    <t>Mariages</t>
  </si>
  <si>
    <t>Jeunesse et Pré-KT</t>
  </si>
  <si>
    <t>Organistes</t>
  </si>
  <si>
    <t>Groupe de jeunes</t>
  </si>
  <si>
    <t>KT</t>
    <phoneticPr fontId="0" type="noConversion"/>
  </si>
  <si>
    <t>Charges immobilières</t>
  </si>
  <si>
    <t>Salle de paroisse de Dombresson</t>
  </si>
  <si>
    <t>Salle de paroisse de Chézard-St-M.</t>
  </si>
  <si>
    <t>Salle de paroisse de Coffrane</t>
  </si>
  <si>
    <t>Salle de paroisse de Savagnier</t>
  </si>
  <si>
    <t>Frais généraux</t>
  </si>
  <si>
    <t>Frais bancaires</t>
  </si>
  <si>
    <t>Frais CCP</t>
  </si>
  <si>
    <t>Téléphone (ministres)</t>
  </si>
  <si>
    <t>Communication et information</t>
  </si>
  <si>
    <t>Frais de déplacement (ministres)</t>
  </si>
  <si>
    <t>Frais de réception (apéritif)</t>
  </si>
  <si>
    <t>Cadeaux et dons</t>
  </si>
  <si>
    <t>Frais du Conseil paroissial</t>
  </si>
  <si>
    <t>Activités paroissiales</t>
  </si>
  <si>
    <t>Divers</t>
  </si>
  <si>
    <t>Secrétariat paroissial</t>
  </si>
  <si>
    <t>Salaires et charges sociales</t>
  </si>
  <si>
    <t>Entretien mobilier et machines</t>
  </si>
  <si>
    <t>Frais de téléphone</t>
  </si>
  <si>
    <t>Frais de port</t>
  </si>
  <si>
    <t>Matériel de bureau</t>
  </si>
  <si>
    <t>Publication</t>
  </si>
  <si>
    <t>Vie Protestante / Réformés</t>
  </si>
  <si>
    <t>Total Charges d'exploitation</t>
  </si>
  <si>
    <t>PRODUITS D'EXPLOITATION</t>
  </si>
  <si>
    <t>Collectes à l'issue du culte</t>
  </si>
  <si>
    <t>Terre Nouvelle</t>
  </si>
  <si>
    <t>Pour des œuvres diverses</t>
  </si>
  <si>
    <t>Collectes cantonales</t>
  </si>
  <si>
    <t>Collectes et Manifestation diverses</t>
  </si>
  <si>
    <t>Collectes de Noël</t>
  </si>
  <si>
    <t>Soupes de Carême</t>
  </si>
  <si>
    <t>Vente des Roses/Savons</t>
  </si>
  <si>
    <t>Petit Festival du Film</t>
  </si>
  <si>
    <t>Offrandes, appels et souscriptions</t>
  </si>
  <si>
    <t>Appel Réformés (VP)</t>
  </si>
  <si>
    <t>Appel Enfance</t>
  </si>
  <si>
    <t>Catéchisme (KT)</t>
  </si>
  <si>
    <t>Appel Bâtiment</t>
  </si>
  <si>
    <t>Appel Solidarité</t>
  </si>
  <si>
    <t>Ventes</t>
  </si>
  <si>
    <t>Foire de printemps de Dombresson</t>
  </si>
  <si>
    <t>Petite Vente de l'Avent, Dombresson</t>
  </si>
  <si>
    <t>Vente de Savagnier</t>
  </si>
  <si>
    <t>Vente de Paroisse à Coffrane</t>
  </si>
  <si>
    <t>Foire de Coffrane</t>
    <phoneticPr fontId="0" type="noConversion"/>
  </si>
  <si>
    <t>Vente de Chézard-St-Martin</t>
    <phoneticPr fontId="0" type="noConversion"/>
  </si>
  <si>
    <t>Dons et legs</t>
  </si>
  <si>
    <t>Dons</t>
  </si>
  <si>
    <t>Legs</t>
  </si>
  <si>
    <t>Offrandes cérémonies religieuses</t>
  </si>
  <si>
    <t>Baptèmes</t>
  </si>
  <si>
    <t>Services funèbres</t>
  </si>
  <si>
    <t>Revenu des capitaux et titres</t>
  </si>
  <si>
    <t>Intérêts Fonds Immobilier EREN</t>
  </si>
  <si>
    <t>Intérêts Banques</t>
  </si>
  <si>
    <t>Intérêts CCP</t>
  </si>
  <si>
    <t>Revenu des immeubles</t>
  </si>
  <si>
    <t>Subsides publics</t>
  </si>
  <si>
    <t>Part. commune VdR aux organistes</t>
  </si>
  <si>
    <t>Total Produits d'exploitation</t>
  </si>
  <si>
    <t>Résultat du compte d'exploitation</t>
    <phoneticPr fontId="0" type="noConversion"/>
  </si>
  <si>
    <t>Perte(-) Bénéfice(+) du compte exploitation</t>
    <phoneticPr fontId="0" type="noConversion"/>
  </si>
  <si>
    <t>Cultes du dimanche</t>
  </si>
  <si>
    <t>Musique religieuse</t>
  </si>
  <si>
    <t>Repas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</si>
</sst>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#,##0.00_ ;\-#,##0.00\ "/>
  </numFmts>
  <fonts count="12" x14ac:knownFonts="1"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FFB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4" fontId="4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4" fontId="2" fillId="0" borderId="6" xfId="0" applyNumberFormat="1" applyFont="1" applyBorder="1"/>
    <xf numFmtId="164" fontId="3" fillId="0" borderId="6" xfId="0" applyNumberFormat="1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4" fillId="0" borderId="9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vertical="top" wrapText="1"/>
    </xf>
    <xf numFmtId="164" fontId="2" fillId="0" borderId="10" xfId="0" applyNumberFormat="1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vertical="top" wrapText="1"/>
    </xf>
    <xf numFmtId="4" fontId="2" fillId="0" borderId="7" xfId="0" applyNumberFormat="1" applyFont="1" applyBorder="1"/>
    <xf numFmtId="164" fontId="2" fillId="0" borderId="11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164" fontId="4" fillId="2" borderId="6" xfId="0" applyNumberFormat="1" applyFont="1" applyFill="1" applyBorder="1" applyAlignment="1">
      <alignment vertical="top" wrapText="1"/>
    </xf>
    <xf numFmtId="4" fontId="5" fillId="2" borderId="6" xfId="0" applyNumberFormat="1" applyFont="1" applyFill="1" applyBorder="1"/>
    <xf numFmtId="0" fontId="3" fillId="0" borderId="0" xfId="0" applyFont="1"/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164" fontId="4" fillId="0" borderId="12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" fontId="2" fillId="0" borderId="10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4" fontId="2" fillId="0" borderId="13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center"/>
    </xf>
    <xf numFmtId="0" fontId="2" fillId="0" borderId="6" xfId="0" applyFont="1" applyBorder="1"/>
    <xf numFmtId="0" fontId="2" fillId="0" borderId="16" xfId="0" applyFont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horizontal="right" vertical="top" wrapText="1"/>
    </xf>
    <xf numFmtId="4" fontId="3" fillId="4" borderId="6" xfId="0" applyNumberFormat="1" applyFont="1" applyFill="1" applyBorder="1"/>
    <xf numFmtId="4" fontId="2" fillId="0" borderId="16" xfId="0" applyNumberFormat="1" applyFont="1" applyBorder="1"/>
    <xf numFmtId="4" fontId="2" fillId="3" borderId="6" xfId="0" applyNumberFormat="1" applyFont="1" applyFill="1" applyBorder="1"/>
    <xf numFmtId="4" fontId="2" fillId="0" borderId="16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18" xfId="0" applyFont="1" applyBorder="1"/>
    <xf numFmtId="4" fontId="2" fillId="3" borderId="11" xfId="0" applyNumberFormat="1" applyFont="1" applyFill="1" applyBorder="1"/>
    <xf numFmtId="4" fontId="3" fillId="2" borderId="19" xfId="0" applyNumberFormat="1" applyFont="1" applyFill="1" applyBorder="1" applyAlignment="1">
      <alignment horizontal="right" vertical="top" wrapText="1"/>
    </xf>
    <xf numFmtId="4" fontId="3" fillId="4" borderId="9" xfId="0" applyNumberFormat="1" applyFont="1" applyFill="1" applyBorder="1"/>
    <xf numFmtId="4" fontId="2" fillId="3" borderId="10" xfId="0" applyNumberFormat="1" applyFont="1" applyFill="1" applyBorder="1"/>
    <xf numFmtId="4" fontId="3" fillId="2" borderId="16" xfId="0" applyNumberFormat="1" applyFont="1" applyFill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4" fontId="8" fillId="0" borderId="16" xfId="0" applyNumberFormat="1" applyFont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2" fontId="2" fillId="0" borderId="16" xfId="0" applyNumberFormat="1" applyFont="1" applyBorder="1"/>
    <xf numFmtId="4" fontId="3" fillId="0" borderId="16" xfId="0" applyNumberFormat="1" applyFont="1" applyBorder="1" applyAlignment="1">
      <alignment vertical="top" wrapText="1"/>
    </xf>
    <xf numFmtId="0" fontId="2" fillId="0" borderId="17" xfId="0" applyFont="1" applyBorder="1"/>
    <xf numFmtId="4" fontId="3" fillId="2" borderId="19" xfId="0" applyNumberFormat="1" applyFont="1" applyFill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/>
    <xf numFmtId="0" fontId="3" fillId="5" borderId="6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vertical="top" wrapText="1"/>
    </xf>
    <xf numFmtId="4" fontId="3" fillId="5" borderId="6" xfId="0" applyNumberFormat="1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/>
    </xf>
    <xf numFmtId="4" fontId="2" fillId="2" borderId="6" xfId="0" applyNumberFormat="1" applyFont="1" applyFill="1" applyBorder="1"/>
    <xf numFmtId="4" fontId="9" fillId="5" borderId="6" xfId="0" applyNumberFormat="1" applyFont="1" applyFill="1" applyBorder="1"/>
    <xf numFmtId="0" fontId="2" fillId="5" borderId="8" xfId="0" applyFont="1" applyFill="1" applyBorder="1" applyAlignment="1">
      <alignment horizontal="left"/>
    </xf>
    <xf numFmtId="0" fontId="10" fillId="5" borderId="8" xfId="0" applyFont="1" applyFill="1" applyBorder="1" applyAlignment="1">
      <alignment vertical="center" wrapText="1"/>
    </xf>
    <xf numFmtId="4" fontId="7" fillId="2" borderId="8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5" borderId="5" xfId="0" applyFont="1" applyFill="1" applyBorder="1"/>
    <xf numFmtId="0" fontId="2" fillId="2" borderId="5" xfId="0" applyFont="1" applyFill="1" applyBorder="1"/>
    <xf numFmtId="4" fontId="3" fillId="2" borderId="6" xfId="0" applyNumberFormat="1" applyFont="1" applyFill="1" applyBorder="1"/>
    <xf numFmtId="0" fontId="2" fillId="5" borderId="6" xfId="0" applyFont="1" applyFill="1" applyBorder="1"/>
    <xf numFmtId="4" fontId="9" fillId="2" borderId="6" xfId="0" applyNumberFormat="1" applyFont="1" applyFill="1" applyBorder="1"/>
    <xf numFmtId="0" fontId="2" fillId="2" borderId="8" xfId="0" applyFont="1" applyFill="1" applyBorder="1"/>
    <xf numFmtId="0" fontId="3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4" fontId="3" fillId="2" borderId="22" xfId="0" applyNumberFormat="1" applyFont="1" applyFill="1" applyBorder="1" applyAlignment="1">
      <alignment horizontal="right" vertical="top" wrapText="1"/>
    </xf>
    <xf numFmtId="4" fontId="3" fillId="4" borderId="10" xfId="0" applyNumberFormat="1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7" fillId="6" borderId="5" xfId="0" applyFont="1" applyFill="1" applyBorder="1"/>
    <xf numFmtId="0" fontId="2" fillId="6" borderId="6" xfId="0" applyFont="1" applyFill="1" applyBorder="1"/>
    <xf numFmtId="0" fontId="2" fillId="3" borderId="6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8" fillId="3" borderId="6" xfId="0" applyNumberFormat="1" applyFont="1" applyFill="1" applyBorder="1"/>
    <xf numFmtId="4" fontId="3" fillId="3" borderId="6" xfId="0" applyNumberFormat="1" applyFont="1" applyFill="1" applyBorder="1"/>
    <xf numFmtId="165" fontId="2" fillId="0" borderId="16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972F-2955-0F48-BB2B-CF57A558BCDD}">
  <dimension ref="A1:D38"/>
  <sheetViews>
    <sheetView view="pageLayout" zoomScale="120" zoomScaleNormal="120" zoomScaleSheetLayoutView="100" zoomScalePageLayoutView="120" workbookViewId="0">
      <selection activeCell="B15" sqref="B15"/>
    </sheetView>
  </sheetViews>
  <sheetFormatPr baseColWidth="10" defaultRowHeight="13" x14ac:dyDescent="0.15"/>
  <cols>
    <col min="1" max="1" width="5.1640625" style="45" bestFit="1" customWidth="1"/>
    <col min="2" max="2" width="38.33203125" style="1" bestFit="1" customWidth="1"/>
    <col min="3" max="3" width="13.1640625" style="1" customWidth="1"/>
    <col min="4" max="4" width="13" style="46" customWidth="1"/>
    <col min="5" max="16384" width="10.83203125" style="1"/>
  </cols>
  <sheetData>
    <row r="1" spans="1:4" ht="19" customHeight="1" x14ac:dyDescent="0.15">
      <c r="A1" s="108" t="s">
        <v>0</v>
      </c>
      <c r="B1" s="109"/>
      <c r="C1" s="109"/>
      <c r="D1" s="110"/>
    </row>
    <row r="2" spans="1:4" x14ac:dyDescent="0.15">
      <c r="A2" s="2"/>
      <c r="B2" s="3"/>
      <c r="C2" s="4">
        <v>45292</v>
      </c>
      <c r="D2" s="5">
        <v>45657</v>
      </c>
    </row>
    <row r="3" spans="1:4" ht="17" x14ac:dyDescent="0.15">
      <c r="A3" s="6"/>
      <c r="B3" s="7" t="s">
        <v>1</v>
      </c>
      <c r="C3" s="7"/>
      <c r="D3" s="8"/>
    </row>
    <row r="4" spans="1:4" ht="16" x14ac:dyDescent="0.15">
      <c r="A4" s="6"/>
      <c r="B4" s="7"/>
      <c r="C4" s="7"/>
      <c r="D4" s="8"/>
    </row>
    <row r="5" spans="1:4" ht="14" x14ac:dyDescent="0.15">
      <c r="A5" s="9"/>
      <c r="B5" s="10" t="s">
        <v>2</v>
      </c>
      <c r="C5" s="10"/>
      <c r="D5" s="11"/>
    </row>
    <row r="6" spans="1:4" ht="14" x14ac:dyDescent="0.15">
      <c r="A6" s="12">
        <v>1100</v>
      </c>
      <c r="B6" s="13" t="s">
        <v>3</v>
      </c>
      <c r="C6" s="14">
        <v>16066.73</v>
      </c>
      <c r="D6" s="14">
        <v>12446.09</v>
      </c>
    </row>
    <row r="7" spans="1:4" ht="14" x14ac:dyDescent="0.15">
      <c r="A7" s="12">
        <v>1140</v>
      </c>
      <c r="B7" s="13" t="s">
        <v>4</v>
      </c>
      <c r="C7" s="14">
        <v>231167.25</v>
      </c>
      <c r="D7" s="14">
        <v>226828.9</v>
      </c>
    </row>
    <row r="8" spans="1:4" ht="14" x14ac:dyDescent="0.15">
      <c r="A8" s="12">
        <v>1150</v>
      </c>
      <c r="B8" s="13" t="s">
        <v>5</v>
      </c>
      <c r="C8" s="14">
        <v>182816.74</v>
      </c>
      <c r="D8" s="14">
        <v>183641.65</v>
      </c>
    </row>
    <row r="9" spans="1:4" ht="14" x14ac:dyDescent="0.15">
      <c r="A9" s="12">
        <v>1190</v>
      </c>
      <c r="B9" s="13" t="s">
        <v>6</v>
      </c>
      <c r="C9" s="14">
        <v>200</v>
      </c>
      <c r="D9" s="14">
        <v>200</v>
      </c>
    </row>
    <row r="10" spans="1:4" ht="14" x14ac:dyDescent="0.15">
      <c r="A10" s="9"/>
      <c r="B10" s="10" t="s">
        <v>7</v>
      </c>
      <c r="C10" s="15"/>
      <c r="D10" s="15"/>
    </row>
    <row r="11" spans="1:4" ht="14" x14ac:dyDescent="0.15">
      <c r="A11" s="12">
        <v>1200</v>
      </c>
      <c r="B11" s="13" t="s">
        <v>8</v>
      </c>
      <c r="C11" s="14">
        <v>534.29999999999995</v>
      </c>
      <c r="D11" s="14">
        <v>812.74</v>
      </c>
    </row>
    <row r="12" spans="1:4" ht="14" x14ac:dyDescent="0.15">
      <c r="A12" s="9"/>
      <c r="B12" s="10" t="s">
        <v>9</v>
      </c>
      <c r="C12" s="15"/>
      <c r="D12" s="15"/>
    </row>
    <row r="13" spans="1:4" ht="14" x14ac:dyDescent="0.15">
      <c r="A13" s="12">
        <v>1300</v>
      </c>
      <c r="B13" s="13" t="s">
        <v>9</v>
      </c>
      <c r="C13" s="16">
        <v>2</v>
      </c>
      <c r="D13" s="16">
        <v>2</v>
      </c>
    </row>
    <row r="14" spans="1:4" ht="14" x14ac:dyDescent="0.15">
      <c r="A14" s="9"/>
      <c r="B14" s="10" t="s">
        <v>10</v>
      </c>
      <c r="C14" s="15"/>
      <c r="D14" s="15"/>
    </row>
    <row r="15" spans="1:4" ht="14" x14ac:dyDescent="0.15">
      <c r="A15" s="12">
        <v>1400</v>
      </c>
      <c r="B15" s="13" t="s">
        <v>10</v>
      </c>
      <c r="C15" s="14">
        <v>14014.85</v>
      </c>
      <c r="D15" s="14">
        <v>11287.4</v>
      </c>
    </row>
    <row r="16" spans="1:4" ht="14" x14ac:dyDescent="0.15">
      <c r="A16" s="9"/>
      <c r="B16" s="10" t="s">
        <v>11</v>
      </c>
      <c r="C16" s="15"/>
      <c r="D16" s="15"/>
    </row>
    <row r="17" spans="1:4" ht="14" x14ac:dyDescent="0.15">
      <c r="A17" s="12">
        <v>1500</v>
      </c>
      <c r="B17" s="13" t="s">
        <v>12</v>
      </c>
      <c r="C17" s="14">
        <v>375000</v>
      </c>
      <c r="D17" s="14">
        <v>375000</v>
      </c>
    </row>
    <row r="18" spans="1:4" ht="14" x14ac:dyDescent="0.15">
      <c r="A18" s="12">
        <v>1520</v>
      </c>
      <c r="B18" s="13" t="s">
        <v>13</v>
      </c>
      <c r="C18" s="14">
        <v>114000</v>
      </c>
      <c r="D18" s="14">
        <v>114000</v>
      </c>
    </row>
    <row r="19" spans="1:4" x14ac:dyDescent="0.15">
      <c r="A19" s="12"/>
      <c r="B19" s="13"/>
      <c r="C19" s="17"/>
      <c r="D19" s="18"/>
    </row>
    <row r="20" spans="1:4" ht="18" thickBot="1" x14ac:dyDescent="0.2">
      <c r="A20" s="6"/>
      <c r="B20" s="7" t="s">
        <v>14</v>
      </c>
      <c r="C20" s="19">
        <f>SUM(C5:C18)</f>
        <v>933801.86999999988</v>
      </c>
      <c r="D20" s="19">
        <f>SUM(D5:D18)</f>
        <v>924218.78</v>
      </c>
    </row>
    <row r="21" spans="1:4" ht="14" thickTop="1" x14ac:dyDescent="0.15">
      <c r="A21" s="12"/>
      <c r="B21" s="13"/>
      <c r="C21" s="20"/>
      <c r="D21" s="21"/>
    </row>
    <row r="22" spans="1:4" x14ac:dyDescent="0.15">
      <c r="A22" s="12"/>
      <c r="B22" s="13"/>
      <c r="C22" s="22"/>
      <c r="D22" s="16"/>
    </row>
    <row r="23" spans="1:4" ht="17" x14ac:dyDescent="0.15">
      <c r="A23" s="6"/>
      <c r="B23" s="7" t="s">
        <v>15</v>
      </c>
      <c r="C23" s="23"/>
      <c r="D23" s="24"/>
    </row>
    <row r="24" spans="1:4" ht="16" x14ac:dyDescent="0.15">
      <c r="A24" s="6"/>
      <c r="B24" s="7"/>
      <c r="C24" s="23"/>
      <c r="D24" s="24"/>
    </row>
    <row r="25" spans="1:4" ht="14" x14ac:dyDescent="0.15">
      <c r="A25" s="9"/>
      <c r="B25" s="10" t="s">
        <v>16</v>
      </c>
      <c r="C25" s="25"/>
      <c r="D25" s="25"/>
    </row>
    <row r="26" spans="1:4" ht="14" x14ac:dyDescent="0.15">
      <c r="A26" s="12">
        <v>2200</v>
      </c>
      <c r="B26" s="13" t="s">
        <v>16</v>
      </c>
      <c r="C26" s="26">
        <v>19801.150000000001</v>
      </c>
      <c r="D26" s="26">
        <v>20349.400000000001</v>
      </c>
    </row>
    <row r="27" spans="1:4" ht="14" x14ac:dyDescent="0.15">
      <c r="A27" s="9"/>
      <c r="B27" s="10" t="s">
        <v>17</v>
      </c>
      <c r="C27" s="25"/>
      <c r="D27" s="25"/>
    </row>
    <row r="28" spans="1:4" ht="14" x14ac:dyDescent="0.15">
      <c r="A28" s="12">
        <v>2400</v>
      </c>
      <c r="B28" s="13" t="s">
        <v>18</v>
      </c>
      <c r="C28" s="26">
        <v>424912.61</v>
      </c>
      <c r="D28" s="26">
        <v>424912.61</v>
      </c>
    </row>
    <row r="29" spans="1:4" ht="14" x14ac:dyDescent="0.15">
      <c r="A29" s="9"/>
      <c r="B29" s="10" t="s">
        <v>19</v>
      </c>
      <c r="C29" s="25"/>
      <c r="D29" s="25"/>
    </row>
    <row r="30" spans="1:4" ht="14" x14ac:dyDescent="0.15">
      <c r="A30" s="12">
        <v>2500</v>
      </c>
      <c r="B30" s="13" t="s">
        <v>19</v>
      </c>
      <c r="C30" s="26">
        <v>489088.11</v>
      </c>
      <c r="D30" s="26">
        <v>489088.11</v>
      </c>
    </row>
    <row r="31" spans="1:4" x14ac:dyDescent="0.15">
      <c r="A31" s="12"/>
      <c r="B31" s="13"/>
      <c r="C31" s="27"/>
      <c r="D31" s="27"/>
    </row>
    <row r="32" spans="1:4" s="32" customFormat="1" ht="17" x14ac:dyDescent="0.2">
      <c r="A32" s="28"/>
      <c r="B32" s="29" t="s">
        <v>20</v>
      </c>
      <c r="C32" s="30"/>
      <c r="D32" s="31">
        <f>D20-(D26+D28+D30)</f>
        <v>-10131.339999999967</v>
      </c>
    </row>
    <row r="33" spans="1:4" s="32" customFormat="1" ht="16" x14ac:dyDescent="0.15">
      <c r="A33" s="9"/>
      <c r="B33" s="7"/>
      <c r="C33" s="25"/>
      <c r="D33" s="15"/>
    </row>
    <row r="34" spans="1:4" ht="18" thickBot="1" x14ac:dyDescent="0.2">
      <c r="A34" s="33"/>
      <c r="B34" s="34" t="s">
        <v>21</v>
      </c>
      <c r="C34" s="35">
        <f>SUM(C25:C32)</f>
        <v>933801.87</v>
      </c>
      <c r="D34" s="35">
        <f>SUM(D25:D32)</f>
        <v>924218.78</v>
      </c>
    </row>
    <row r="35" spans="1:4" ht="14" thickTop="1" x14ac:dyDescent="0.15">
      <c r="A35" s="12"/>
      <c r="B35" s="13"/>
      <c r="C35" s="36"/>
      <c r="D35" s="37"/>
    </row>
    <row r="36" spans="1:4" x14ac:dyDescent="0.15">
      <c r="A36" s="12"/>
      <c r="B36" s="13"/>
      <c r="C36" s="13"/>
      <c r="D36" s="38"/>
    </row>
    <row r="37" spans="1:4" x14ac:dyDescent="0.15">
      <c r="A37" s="39"/>
      <c r="B37" s="40"/>
      <c r="C37" s="40"/>
      <c r="D37" s="41"/>
    </row>
    <row r="38" spans="1:4" x14ac:dyDescent="0.15">
      <c r="A38" s="42"/>
      <c r="B38" s="43"/>
      <c r="C38" s="43"/>
      <c r="D38" s="44"/>
    </row>
  </sheetData>
  <mergeCells count="1">
    <mergeCell ref="A1:D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/>
  <headerFooter>
    <oddHeader>&amp;C&amp;"Arial,Gras"&amp;18Paroisse Val-de-Ruz</oddHeader>
    <oddFooter>&amp;L&amp;"Arial,Normal"17.05.2025/jm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B04F-7DBD-5C4B-B233-2648DCC7FA13}">
  <dimension ref="A1:D128"/>
  <sheetViews>
    <sheetView tabSelected="1" view="pageLayout" topLeftCell="A97" zoomScale="125" zoomScaleNormal="125" zoomScaleSheetLayoutView="100" zoomScalePageLayoutView="125" workbookViewId="0">
      <selection activeCell="D117" sqref="D117"/>
    </sheetView>
  </sheetViews>
  <sheetFormatPr baseColWidth="10" defaultRowHeight="13" x14ac:dyDescent="0.15"/>
  <cols>
    <col min="1" max="1" width="5.5" style="45" bestFit="1" customWidth="1"/>
    <col min="2" max="2" width="32.83203125" style="1" customWidth="1"/>
    <col min="3" max="4" width="13.6640625" style="1" customWidth="1"/>
    <col min="5" max="16384" width="10.83203125" style="1"/>
  </cols>
  <sheetData>
    <row r="1" spans="1:4" ht="21" customHeight="1" x14ac:dyDescent="0.15">
      <c r="A1" s="111" t="s">
        <v>22</v>
      </c>
      <c r="B1" s="111"/>
      <c r="C1" s="111"/>
      <c r="D1" s="111"/>
    </row>
    <row r="2" spans="1:4" ht="16" customHeight="1" x14ac:dyDescent="0.2">
      <c r="A2" s="47"/>
      <c r="B2" s="48"/>
      <c r="C2" s="49">
        <v>2023</v>
      </c>
      <c r="D2" s="102">
        <v>2024</v>
      </c>
    </row>
    <row r="3" spans="1:4" ht="17" x14ac:dyDescent="0.2">
      <c r="A3" s="103"/>
      <c r="B3" s="104" t="s">
        <v>23</v>
      </c>
      <c r="C3" s="105"/>
      <c r="D3" s="77"/>
    </row>
    <row r="4" spans="1:4" x14ac:dyDescent="0.15">
      <c r="A4" s="12"/>
      <c r="B4" s="13"/>
      <c r="C4" s="106"/>
      <c r="D4" s="107"/>
    </row>
    <row r="5" spans="1:4" ht="14" x14ac:dyDescent="0.15">
      <c r="A5" s="52"/>
      <c r="B5" s="53" t="s">
        <v>24</v>
      </c>
      <c r="C5" s="54">
        <f>SUM(C6:C8)</f>
        <v>18526.349999999999</v>
      </c>
      <c r="D5" s="55">
        <f>SUM(D6:D8)</f>
        <v>15906.349999999999</v>
      </c>
    </row>
    <row r="6" spans="1:4" ht="14" x14ac:dyDescent="0.15">
      <c r="A6" s="12">
        <v>3000</v>
      </c>
      <c r="B6" s="13" t="s">
        <v>25</v>
      </c>
      <c r="C6" s="56">
        <v>6988.75</v>
      </c>
      <c r="D6" s="57">
        <v>6677.95</v>
      </c>
    </row>
    <row r="7" spans="1:4" ht="14" x14ac:dyDescent="0.15">
      <c r="A7" s="12">
        <v>3010</v>
      </c>
      <c r="B7" s="13" t="s">
        <v>26</v>
      </c>
      <c r="C7" s="56">
        <v>11433.6</v>
      </c>
      <c r="D7" s="57">
        <v>9228.4</v>
      </c>
    </row>
    <row r="8" spans="1:4" ht="14" x14ac:dyDescent="0.15">
      <c r="A8" s="12">
        <v>3030</v>
      </c>
      <c r="B8" s="13" t="s">
        <v>27</v>
      </c>
      <c r="C8" s="56">
        <v>104</v>
      </c>
      <c r="D8" s="57"/>
    </row>
    <row r="9" spans="1:4" x14ac:dyDescent="0.15">
      <c r="A9" s="12"/>
      <c r="B9" s="13"/>
      <c r="C9" s="51"/>
      <c r="D9" s="57"/>
    </row>
    <row r="10" spans="1:4" ht="14" x14ac:dyDescent="0.15">
      <c r="A10" s="52"/>
      <c r="B10" s="53" t="s">
        <v>28</v>
      </c>
      <c r="C10" s="54">
        <f>SUM(C11:C14)</f>
        <v>1071.5999999999999</v>
      </c>
      <c r="D10" s="55">
        <f>SUM(D11:D14)</f>
        <v>1657.25</v>
      </c>
    </row>
    <row r="11" spans="1:4" ht="14" x14ac:dyDescent="0.15">
      <c r="A11" s="12">
        <v>3100</v>
      </c>
      <c r="B11" s="13" t="s">
        <v>29</v>
      </c>
      <c r="C11" s="56">
        <v>402</v>
      </c>
      <c r="D11" s="57">
        <v>273.25</v>
      </c>
    </row>
    <row r="12" spans="1:4" ht="14" x14ac:dyDescent="0.15">
      <c r="A12" s="12">
        <v>3120</v>
      </c>
      <c r="B12" s="13" t="s">
        <v>30</v>
      </c>
      <c r="C12" s="56">
        <v>342.6</v>
      </c>
      <c r="D12" s="57">
        <v>214</v>
      </c>
    </row>
    <row r="13" spans="1:4" ht="14" x14ac:dyDescent="0.15">
      <c r="A13" s="12">
        <v>3130</v>
      </c>
      <c r="B13" s="13" t="s">
        <v>31</v>
      </c>
      <c r="C13" s="56">
        <v>327</v>
      </c>
      <c r="D13" s="57">
        <v>750</v>
      </c>
    </row>
    <row r="14" spans="1:4" ht="14" x14ac:dyDescent="0.15">
      <c r="A14" s="12">
        <v>3140</v>
      </c>
      <c r="B14" s="13" t="s">
        <v>32</v>
      </c>
      <c r="C14" s="56">
        <v>0</v>
      </c>
      <c r="D14" s="57">
        <v>420</v>
      </c>
    </row>
    <row r="15" spans="1:4" x14ac:dyDescent="0.15">
      <c r="A15" s="12"/>
      <c r="B15" s="13"/>
      <c r="C15" s="51"/>
      <c r="D15" s="57"/>
    </row>
    <row r="16" spans="1:4" ht="14" x14ac:dyDescent="0.15">
      <c r="A16" s="52"/>
      <c r="B16" s="53" t="s">
        <v>33</v>
      </c>
      <c r="C16" s="54">
        <f>SUM(C17:C25)</f>
        <v>11935.55</v>
      </c>
      <c r="D16" s="55">
        <f>SUM(D17:D25)</f>
        <v>9429.67</v>
      </c>
    </row>
    <row r="17" spans="1:4" ht="14" x14ac:dyDescent="0.15">
      <c r="A17" s="12">
        <v>3200</v>
      </c>
      <c r="B17" s="13" t="s">
        <v>34</v>
      </c>
      <c r="C17" s="56">
        <v>1154.5</v>
      </c>
      <c r="D17" s="57">
        <v>0</v>
      </c>
    </row>
    <row r="18" spans="1:4" ht="14" x14ac:dyDescent="0.15">
      <c r="A18" s="12">
        <v>3210</v>
      </c>
      <c r="B18" s="13" t="s">
        <v>35</v>
      </c>
      <c r="C18" s="56">
        <v>470.7</v>
      </c>
      <c r="D18" s="57">
        <v>358.95</v>
      </c>
    </row>
    <row r="19" spans="1:4" ht="14" x14ac:dyDescent="0.15">
      <c r="A19" s="12">
        <v>3220</v>
      </c>
      <c r="B19" s="13" t="s">
        <v>36</v>
      </c>
      <c r="C19" s="56">
        <v>180</v>
      </c>
      <c r="D19" s="57">
        <v>300</v>
      </c>
    </row>
    <row r="20" spans="1:4" ht="14" x14ac:dyDescent="0.15">
      <c r="A20" s="12">
        <v>3230</v>
      </c>
      <c r="B20" s="13" t="s">
        <v>37</v>
      </c>
      <c r="C20" s="56">
        <v>0</v>
      </c>
      <c r="D20" s="57">
        <v>0</v>
      </c>
    </row>
    <row r="21" spans="1:4" ht="14" x14ac:dyDescent="0.15">
      <c r="A21" s="12">
        <v>3240</v>
      </c>
      <c r="B21" s="13" t="s">
        <v>38</v>
      </c>
      <c r="C21" s="56">
        <v>404.3</v>
      </c>
      <c r="D21" s="57">
        <v>21.45</v>
      </c>
    </row>
    <row r="22" spans="1:4" ht="14" x14ac:dyDescent="0.15">
      <c r="A22" s="12">
        <v>3250</v>
      </c>
      <c r="B22" s="13" t="s">
        <v>107</v>
      </c>
      <c r="C22" s="56">
        <v>0</v>
      </c>
      <c r="D22" s="57">
        <v>316.05</v>
      </c>
    </row>
    <row r="23" spans="1:4" ht="14" x14ac:dyDescent="0.15">
      <c r="A23" s="12">
        <v>3260</v>
      </c>
      <c r="B23" s="13" t="s">
        <v>39</v>
      </c>
      <c r="C23" s="56">
        <v>6690</v>
      </c>
      <c r="D23" s="57">
        <v>7115.85</v>
      </c>
    </row>
    <row r="24" spans="1:4" ht="14" x14ac:dyDescent="0.15">
      <c r="A24" s="12">
        <v>3270</v>
      </c>
      <c r="B24" s="13" t="s">
        <v>40</v>
      </c>
      <c r="C24" s="56">
        <v>0</v>
      </c>
      <c r="D24" s="57">
        <v>0</v>
      </c>
    </row>
    <row r="25" spans="1:4" ht="14" x14ac:dyDescent="0.15">
      <c r="A25" s="12">
        <v>3280</v>
      </c>
      <c r="B25" s="13" t="s">
        <v>41</v>
      </c>
      <c r="C25" s="56">
        <v>3036.05</v>
      </c>
      <c r="D25" s="57">
        <v>1317.37</v>
      </c>
    </row>
    <row r="26" spans="1:4" x14ac:dyDescent="0.15">
      <c r="A26" s="12"/>
      <c r="B26" s="13"/>
      <c r="C26" s="51"/>
      <c r="D26" s="57"/>
    </row>
    <row r="27" spans="1:4" ht="14" x14ac:dyDescent="0.15">
      <c r="A27" s="52"/>
      <c r="B27" s="53" t="s">
        <v>42</v>
      </c>
      <c r="C27" s="54">
        <f>SUM(C28:C32)</f>
        <v>48363.95</v>
      </c>
      <c r="D27" s="55">
        <f>SUM(D28:D32)</f>
        <v>48664.5</v>
      </c>
    </row>
    <row r="28" spans="1:4" ht="14" x14ac:dyDescent="0.15">
      <c r="A28" s="12">
        <v>3300</v>
      </c>
      <c r="B28" s="13" t="s">
        <v>43</v>
      </c>
      <c r="C28" s="56">
        <v>19912.55</v>
      </c>
      <c r="D28" s="57">
        <v>21913.35</v>
      </c>
    </row>
    <row r="29" spans="1:4" ht="14" x14ac:dyDescent="0.15">
      <c r="A29" s="12">
        <v>3310</v>
      </c>
      <c r="B29" s="13" t="s">
        <v>44</v>
      </c>
      <c r="C29" s="58">
        <v>1397</v>
      </c>
      <c r="D29" s="57"/>
    </row>
    <row r="30" spans="1:4" ht="14" x14ac:dyDescent="0.15">
      <c r="A30" s="12">
        <v>3320</v>
      </c>
      <c r="B30" s="13" t="s">
        <v>45</v>
      </c>
      <c r="C30" s="56">
        <v>14376.1</v>
      </c>
      <c r="D30" s="57">
        <v>15533.5</v>
      </c>
    </row>
    <row r="31" spans="1:4" ht="14" x14ac:dyDescent="0.15">
      <c r="A31" s="12">
        <v>3350</v>
      </c>
      <c r="B31" s="13" t="s">
        <v>46</v>
      </c>
      <c r="C31" s="56">
        <v>1632.95</v>
      </c>
      <c r="D31" s="57"/>
    </row>
    <row r="32" spans="1:4" ht="14" x14ac:dyDescent="0.15">
      <c r="A32" s="12">
        <v>3360</v>
      </c>
      <c r="B32" s="13" t="s">
        <v>12</v>
      </c>
      <c r="C32" s="56">
        <v>11045.35</v>
      </c>
      <c r="D32" s="57">
        <v>11217.65</v>
      </c>
    </row>
    <row r="33" spans="1:4" x14ac:dyDescent="0.15">
      <c r="A33" s="12"/>
      <c r="B33" s="13"/>
      <c r="C33" s="51"/>
      <c r="D33" s="57"/>
    </row>
    <row r="34" spans="1:4" ht="14" x14ac:dyDescent="0.15">
      <c r="A34" s="52"/>
      <c r="B34" s="53" t="s">
        <v>47</v>
      </c>
      <c r="C34" s="54">
        <f>SUM(C35:C44)</f>
        <v>21742.960000000003</v>
      </c>
      <c r="D34" s="55">
        <f>SUM(D35:D44)</f>
        <v>16139.47</v>
      </c>
    </row>
    <row r="35" spans="1:4" ht="14" x14ac:dyDescent="0.15">
      <c r="A35" s="12">
        <v>3400</v>
      </c>
      <c r="B35" s="13" t="s">
        <v>48</v>
      </c>
      <c r="C35" s="56">
        <v>12.9</v>
      </c>
      <c r="D35" s="57">
        <v>26</v>
      </c>
    </row>
    <row r="36" spans="1:4" ht="14" x14ac:dyDescent="0.15">
      <c r="A36" s="12">
        <v>3410</v>
      </c>
      <c r="B36" s="13" t="s">
        <v>49</v>
      </c>
      <c r="C36" s="56">
        <v>423.31</v>
      </c>
      <c r="D36" s="57">
        <v>373.38</v>
      </c>
    </row>
    <row r="37" spans="1:4" ht="14" x14ac:dyDescent="0.15">
      <c r="A37" s="12">
        <v>3420</v>
      </c>
      <c r="B37" s="13" t="s">
        <v>50</v>
      </c>
      <c r="C37" s="56">
        <v>2880</v>
      </c>
      <c r="D37" s="57">
        <v>2880</v>
      </c>
    </row>
    <row r="38" spans="1:4" ht="14" x14ac:dyDescent="0.15">
      <c r="A38" s="12">
        <v>3431</v>
      </c>
      <c r="B38" s="13" t="s">
        <v>51</v>
      </c>
      <c r="C38" s="56">
        <v>4328.3500000000004</v>
      </c>
      <c r="D38" s="57">
        <v>4229.3500000000004</v>
      </c>
    </row>
    <row r="39" spans="1:4" ht="14" x14ac:dyDescent="0.15">
      <c r="A39" s="12">
        <v>3460</v>
      </c>
      <c r="B39" s="13" t="s">
        <v>52</v>
      </c>
      <c r="C39" s="56">
        <v>5626.2</v>
      </c>
      <c r="D39" s="57">
        <v>5244</v>
      </c>
    </row>
    <row r="40" spans="1:4" ht="14" x14ac:dyDescent="0.15">
      <c r="A40" s="12">
        <v>3470</v>
      </c>
      <c r="B40" s="13" t="s">
        <v>53</v>
      </c>
      <c r="C40" s="56">
        <v>2073</v>
      </c>
      <c r="D40" s="57">
        <v>908.1</v>
      </c>
    </row>
    <row r="41" spans="1:4" ht="14" x14ac:dyDescent="0.15">
      <c r="A41" s="12">
        <v>3480</v>
      </c>
      <c r="B41" s="13" t="s">
        <v>54</v>
      </c>
      <c r="C41" s="56">
        <v>271.85000000000002</v>
      </c>
      <c r="D41" s="57">
        <v>0</v>
      </c>
    </row>
    <row r="42" spans="1:4" ht="14" x14ac:dyDescent="0.15">
      <c r="A42" s="12">
        <v>3490</v>
      </c>
      <c r="B42" s="13" t="s">
        <v>55</v>
      </c>
      <c r="C42" s="56">
        <v>0</v>
      </c>
      <c r="D42" s="57">
        <v>230</v>
      </c>
    </row>
    <row r="43" spans="1:4" ht="14" x14ac:dyDescent="0.15">
      <c r="A43" s="12">
        <v>3495</v>
      </c>
      <c r="B43" s="13" t="s">
        <v>56</v>
      </c>
      <c r="C43" s="56">
        <v>4413.95</v>
      </c>
      <c r="D43" s="57">
        <v>857.64</v>
      </c>
    </row>
    <row r="44" spans="1:4" ht="14" x14ac:dyDescent="0.15">
      <c r="A44" s="12">
        <v>3499</v>
      </c>
      <c r="B44" s="13" t="s">
        <v>57</v>
      </c>
      <c r="C44" s="56">
        <v>1713.4</v>
      </c>
      <c r="D44" s="57">
        <v>1391</v>
      </c>
    </row>
    <row r="45" spans="1:4" x14ac:dyDescent="0.15">
      <c r="A45" s="12"/>
      <c r="B45" s="13"/>
      <c r="C45" s="56"/>
      <c r="D45" s="57"/>
    </row>
    <row r="46" spans="1:4" ht="14" x14ac:dyDescent="0.15">
      <c r="A46" s="52"/>
      <c r="B46" s="53" t="s">
        <v>58</v>
      </c>
      <c r="C46" s="54">
        <f t="shared" ref="C46:D46" si="0">SUM(C47:C52)</f>
        <v>36095.71</v>
      </c>
      <c r="D46" s="55">
        <f t="shared" si="0"/>
        <v>35230.15</v>
      </c>
    </row>
    <row r="47" spans="1:4" ht="14" x14ac:dyDescent="0.15">
      <c r="A47" s="12">
        <v>3500</v>
      </c>
      <c r="B47" s="13" t="s">
        <v>59</v>
      </c>
      <c r="C47" s="56">
        <v>28958.400000000001</v>
      </c>
      <c r="D47" s="57">
        <v>28740.799999999999</v>
      </c>
    </row>
    <row r="48" spans="1:4" ht="14" x14ac:dyDescent="0.15">
      <c r="A48" s="12">
        <v>3510</v>
      </c>
      <c r="B48" s="13" t="s">
        <v>60</v>
      </c>
      <c r="C48" s="56">
        <v>0</v>
      </c>
      <c r="D48" s="57">
        <v>593.45000000000005</v>
      </c>
    </row>
    <row r="49" spans="1:4" ht="14" x14ac:dyDescent="0.15">
      <c r="A49" s="12">
        <v>3520</v>
      </c>
      <c r="B49" s="13" t="s">
        <v>61</v>
      </c>
      <c r="C49" s="56">
        <v>899.1</v>
      </c>
      <c r="D49" s="57">
        <v>849.3</v>
      </c>
    </row>
    <row r="50" spans="1:4" ht="14" x14ac:dyDescent="0.15">
      <c r="A50" s="12">
        <v>3530</v>
      </c>
      <c r="B50" s="13" t="s">
        <v>62</v>
      </c>
      <c r="C50" s="56">
        <v>2711.91</v>
      </c>
      <c r="D50" s="57">
        <v>2375.3000000000002</v>
      </c>
    </row>
    <row r="51" spans="1:4" ht="14" x14ac:dyDescent="0.15">
      <c r="A51" s="12">
        <v>3540</v>
      </c>
      <c r="B51" s="13" t="s">
        <v>63</v>
      </c>
      <c r="C51" s="56">
        <v>2398.15</v>
      </c>
      <c r="D51" s="57">
        <v>1442.4</v>
      </c>
    </row>
    <row r="52" spans="1:4" ht="14" x14ac:dyDescent="0.15">
      <c r="A52" s="12">
        <v>3550</v>
      </c>
      <c r="B52" s="13" t="s">
        <v>57</v>
      </c>
      <c r="C52" s="56">
        <v>1128.1500000000001</v>
      </c>
      <c r="D52" s="57">
        <v>1228.9000000000001</v>
      </c>
    </row>
    <row r="53" spans="1:4" x14ac:dyDescent="0.15">
      <c r="A53" s="12"/>
      <c r="B53" s="13"/>
      <c r="C53" s="50"/>
      <c r="D53" s="57"/>
    </row>
    <row r="54" spans="1:4" ht="14" x14ac:dyDescent="0.15">
      <c r="A54" s="98"/>
      <c r="B54" s="99" t="s">
        <v>64</v>
      </c>
      <c r="C54" s="100">
        <f t="shared" ref="C54:D54" si="1">SUM(C55:C55)</f>
        <v>12532.5</v>
      </c>
      <c r="D54" s="101">
        <f t="shared" si="1"/>
        <v>10423.35</v>
      </c>
    </row>
    <row r="55" spans="1:4" ht="14" x14ac:dyDescent="0.15">
      <c r="A55" s="12">
        <v>3600</v>
      </c>
      <c r="B55" s="13" t="s">
        <v>65</v>
      </c>
      <c r="C55" s="56">
        <v>12532.5</v>
      </c>
      <c r="D55" s="57">
        <v>10423.35</v>
      </c>
    </row>
    <row r="56" spans="1:4" x14ac:dyDescent="0.15">
      <c r="A56" s="12"/>
      <c r="B56" s="13"/>
      <c r="C56" s="62"/>
      <c r="D56" s="63"/>
    </row>
    <row r="57" spans="1:4" ht="15" thickBot="1" x14ac:dyDescent="0.2">
      <c r="A57" s="52"/>
      <c r="B57" s="53" t="s">
        <v>66</v>
      </c>
      <c r="C57" s="64">
        <f>C54+C5+C10+C16+C27+C34+C46</f>
        <v>150268.62</v>
      </c>
      <c r="D57" s="65">
        <f>D54+D5+D10+D16+D27+D34+D46</f>
        <v>137450.74</v>
      </c>
    </row>
    <row r="58" spans="1:4" ht="14" thickTop="1" x14ac:dyDescent="0.15">
      <c r="A58" s="12"/>
      <c r="B58" s="13"/>
      <c r="C58" s="51"/>
      <c r="D58" s="66"/>
    </row>
    <row r="59" spans="1:4" x14ac:dyDescent="0.15">
      <c r="A59" s="12"/>
      <c r="B59" s="13"/>
      <c r="C59" s="51"/>
      <c r="D59" s="57"/>
    </row>
    <row r="60" spans="1:4" ht="14" x14ac:dyDescent="0.15">
      <c r="A60" s="9"/>
      <c r="B60" s="10" t="s">
        <v>67</v>
      </c>
      <c r="C60" s="51"/>
      <c r="D60" s="57"/>
    </row>
    <row r="61" spans="1:4" x14ac:dyDescent="0.15">
      <c r="A61" s="12"/>
      <c r="B61" s="13"/>
      <c r="C61" s="51"/>
      <c r="D61" s="57"/>
    </row>
    <row r="62" spans="1:4" ht="14" x14ac:dyDescent="0.15">
      <c r="A62" s="52"/>
      <c r="B62" s="53" t="s">
        <v>68</v>
      </c>
      <c r="C62" s="67">
        <f>C63+C64+C65+C66</f>
        <v>20590.649999999998</v>
      </c>
      <c r="D62" s="55">
        <f>D63+D64+D65+D66</f>
        <v>21776.25</v>
      </c>
    </row>
    <row r="63" spans="1:4" ht="14" x14ac:dyDescent="0.15">
      <c r="A63" s="12">
        <v>6000</v>
      </c>
      <c r="B63" s="13" t="s">
        <v>106</v>
      </c>
      <c r="C63" s="76">
        <v>17902.3</v>
      </c>
      <c r="D63" s="57">
        <v>19269</v>
      </c>
    </row>
    <row r="64" spans="1:4" ht="14" x14ac:dyDescent="0.15">
      <c r="A64" s="12">
        <v>6021</v>
      </c>
      <c r="B64" s="13" t="s">
        <v>69</v>
      </c>
      <c r="C64" s="56">
        <v>880.75</v>
      </c>
      <c r="D64" s="57">
        <v>850</v>
      </c>
    </row>
    <row r="65" spans="1:4" ht="14" x14ac:dyDescent="0.15">
      <c r="A65" s="12">
        <v>6030</v>
      </c>
      <c r="B65" s="13" t="s">
        <v>70</v>
      </c>
      <c r="C65" s="56">
        <v>736</v>
      </c>
      <c r="D65" s="57">
        <v>0</v>
      </c>
    </row>
    <row r="66" spans="1:4" ht="14" x14ac:dyDescent="0.15">
      <c r="A66" s="68"/>
      <c r="B66" s="69" t="s">
        <v>71</v>
      </c>
      <c r="C66" s="70">
        <f>SUM(C67:C70)</f>
        <v>1071.5999999999999</v>
      </c>
      <c r="D66" s="112">
        <f>SUM(D67:D70)</f>
        <v>1657.25</v>
      </c>
    </row>
    <row r="67" spans="1:4" ht="14" x14ac:dyDescent="0.15">
      <c r="A67" s="12">
        <v>6040</v>
      </c>
      <c r="B67" s="13" t="s">
        <v>29</v>
      </c>
      <c r="C67" s="56">
        <v>402</v>
      </c>
      <c r="D67" s="57">
        <v>273.25</v>
      </c>
    </row>
    <row r="68" spans="1:4" ht="14" x14ac:dyDescent="0.15">
      <c r="A68" s="12">
        <v>6042</v>
      </c>
      <c r="B68" s="13" t="s">
        <v>30</v>
      </c>
      <c r="C68" s="56">
        <v>342.6</v>
      </c>
      <c r="D68" s="57">
        <v>214</v>
      </c>
    </row>
    <row r="69" spans="1:4" ht="14" x14ac:dyDescent="0.15">
      <c r="A69" s="12">
        <v>6043</v>
      </c>
      <c r="B69" s="13" t="s">
        <v>31</v>
      </c>
      <c r="C69" s="56">
        <v>327</v>
      </c>
      <c r="D69" s="57">
        <v>750</v>
      </c>
    </row>
    <row r="70" spans="1:4" ht="14" x14ac:dyDescent="0.15">
      <c r="A70" s="12">
        <v>6044</v>
      </c>
      <c r="B70" s="13" t="s">
        <v>32</v>
      </c>
      <c r="C70" s="56">
        <v>0</v>
      </c>
      <c r="D70" s="57">
        <v>420</v>
      </c>
    </row>
    <row r="71" spans="1:4" x14ac:dyDescent="0.15">
      <c r="A71" s="12"/>
      <c r="B71" s="13"/>
      <c r="C71" s="51"/>
      <c r="D71" s="57"/>
    </row>
    <row r="72" spans="1:4" x14ac:dyDescent="0.15">
      <c r="A72" s="52"/>
      <c r="B72" s="71" t="s">
        <v>72</v>
      </c>
      <c r="C72" s="67">
        <f>SUM(C73:C79)</f>
        <v>9580.7000000000007</v>
      </c>
      <c r="D72" s="55">
        <f>SUM(D73:D79)</f>
        <v>6396.05</v>
      </c>
    </row>
    <row r="73" spans="1:4" ht="14" x14ac:dyDescent="0.15">
      <c r="A73" s="12">
        <v>6100</v>
      </c>
      <c r="B73" s="13" t="s">
        <v>73</v>
      </c>
      <c r="C73" s="56">
        <v>1060.7</v>
      </c>
      <c r="D73" s="57">
        <v>1694.05</v>
      </c>
    </row>
    <row r="74" spans="1:4" ht="14" x14ac:dyDescent="0.15">
      <c r="A74" s="12">
        <v>6110</v>
      </c>
      <c r="B74" s="13" t="s">
        <v>74</v>
      </c>
      <c r="C74" s="56">
        <v>0</v>
      </c>
      <c r="D74" s="57">
        <v>360</v>
      </c>
    </row>
    <row r="75" spans="1:4" ht="14" x14ac:dyDescent="0.15">
      <c r="A75" s="12">
        <v>6111</v>
      </c>
      <c r="B75" s="13" t="s">
        <v>75</v>
      </c>
      <c r="C75" s="56">
        <v>0</v>
      </c>
      <c r="D75" s="57">
        <v>0</v>
      </c>
    </row>
    <row r="76" spans="1:4" ht="14" x14ac:dyDescent="0.15">
      <c r="A76" s="12">
        <v>6112</v>
      </c>
      <c r="B76" s="13" t="s">
        <v>76</v>
      </c>
      <c r="C76" s="56">
        <v>2800</v>
      </c>
      <c r="D76" s="57">
        <v>2300</v>
      </c>
    </row>
    <row r="77" spans="1:4" ht="14" x14ac:dyDescent="0.15">
      <c r="A77" s="12">
        <v>6113</v>
      </c>
      <c r="B77" s="13" t="s">
        <v>108</v>
      </c>
      <c r="C77" s="56">
        <v>0</v>
      </c>
      <c r="D77" s="57">
        <v>380</v>
      </c>
    </row>
    <row r="78" spans="1:4" ht="14" x14ac:dyDescent="0.15">
      <c r="A78" s="12">
        <v>6115</v>
      </c>
      <c r="B78" s="13" t="s">
        <v>56</v>
      </c>
      <c r="C78" s="56">
        <v>4414</v>
      </c>
      <c r="D78" s="57">
        <v>0</v>
      </c>
    </row>
    <row r="79" spans="1:4" ht="14" x14ac:dyDescent="0.15">
      <c r="A79" s="12">
        <v>6120</v>
      </c>
      <c r="B79" s="13" t="s">
        <v>57</v>
      </c>
      <c r="C79" s="56">
        <v>1306</v>
      </c>
      <c r="D79" s="57">
        <v>1662</v>
      </c>
    </row>
    <row r="80" spans="1:4" x14ac:dyDescent="0.15">
      <c r="A80" s="12"/>
      <c r="B80" s="13"/>
      <c r="C80" s="51"/>
      <c r="D80" s="57"/>
    </row>
    <row r="81" spans="1:4" ht="14" x14ac:dyDescent="0.15">
      <c r="A81" s="52"/>
      <c r="B81" s="53" t="s">
        <v>77</v>
      </c>
      <c r="C81" s="67">
        <f>SUM(C82:C86)</f>
        <v>42621.020000000004</v>
      </c>
      <c r="D81" s="55">
        <f>SUM(D82:D86)</f>
        <v>35746</v>
      </c>
    </row>
    <row r="82" spans="1:4" ht="14" x14ac:dyDescent="0.15">
      <c r="A82" s="12">
        <v>6210</v>
      </c>
      <c r="B82" s="13" t="s">
        <v>78</v>
      </c>
      <c r="C82" s="56">
        <v>10140</v>
      </c>
      <c r="D82" s="57">
        <v>8965</v>
      </c>
    </row>
    <row r="83" spans="1:4" ht="14" x14ac:dyDescent="0.15">
      <c r="A83" s="12">
        <v>6230</v>
      </c>
      <c r="B83" s="13" t="s">
        <v>79</v>
      </c>
      <c r="C83" s="56">
        <v>9110</v>
      </c>
      <c r="D83" s="57">
        <v>7818</v>
      </c>
    </row>
    <row r="84" spans="1:4" ht="14" x14ac:dyDescent="0.15">
      <c r="A84" s="12">
        <v>6240</v>
      </c>
      <c r="B84" s="13" t="s">
        <v>80</v>
      </c>
      <c r="C84" s="56">
        <v>2597.02</v>
      </c>
      <c r="D84" s="57">
        <v>1370</v>
      </c>
    </row>
    <row r="85" spans="1:4" ht="14" x14ac:dyDescent="0.15">
      <c r="A85" s="12">
        <v>6250</v>
      </c>
      <c r="B85" s="13" t="s">
        <v>81</v>
      </c>
      <c r="C85" s="56">
        <v>14042</v>
      </c>
      <c r="D85" s="57">
        <v>11840</v>
      </c>
    </row>
    <row r="86" spans="1:4" ht="14" x14ac:dyDescent="0.15">
      <c r="A86" s="12">
        <v>6260</v>
      </c>
      <c r="B86" s="13" t="s">
        <v>82</v>
      </c>
      <c r="C86" s="56">
        <v>6732</v>
      </c>
      <c r="D86" s="57">
        <v>5753</v>
      </c>
    </row>
    <row r="87" spans="1:4" x14ac:dyDescent="0.15">
      <c r="A87" s="12"/>
      <c r="B87" s="13"/>
      <c r="C87" s="51"/>
      <c r="D87" s="57"/>
    </row>
    <row r="88" spans="1:4" ht="14" x14ac:dyDescent="0.15">
      <c r="A88" s="52"/>
      <c r="B88" s="53" t="s">
        <v>83</v>
      </c>
      <c r="C88" s="67">
        <f>SUM(C89:C95)</f>
        <v>12250.7</v>
      </c>
      <c r="D88" s="55">
        <f>SUM(D89:D95)</f>
        <v>8041.9</v>
      </c>
    </row>
    <row r="89" spans="1:4" ht="14" x14ac:dyDescent="0.15">
      <c r="A89" s="12">
        <v>6300</v>
      </c>
      <c r="B89" s="13" t="s">
        <v>84</v>
      </c>
      <c r="C89" s="56">
        <v>603.5</v>
      </c>
      <c r="D89" s="57">
        <v>725</v>
      </c>
    </row>
    <row r="90" spans="1:4" x14ac:dyDescent="0.15">
      <c r="A90" s="12">
        <v>6310</v>
      </c>
      <c r="B90" s="59" t="s">
        <v>85</v>
      </c>
      <c r="C90" s="56">
        <v>741.15</v>
      </c>
      <c r="D90" s="57">
        <v>1474</v>
      </c>
    </row>
    <row r="91" spans="1:4" ht="14" x14ac:dyDescent="0.15">
      <c r="A91" s="12">
        <v>4020</v>
      </c>
      <c r="B91" s="13" t="s">
        <v>86</v>
      </c>
      <c r="C91" s="56">
        <v>5370</v>
      </c>
      <c r="D91" s="57">
        <v>5240.8999999999996</v>
      </c>
    </row>
    <row r="92" spans="1:4" ht="14" x14ac:dyDescent="0.15">
      <c r="A92" s="12">
        <v>6340</v>
      </c>
      <c r="B92" s="13" t="s">
        <v>87</v>
      </c>
      <c r="C92" s="51">
        <v>4188.55</v>
      </c>
      <c r="D92" s="57">
        <v>602</v>
      </c>
    </row>
    <row r="93" spans="1:4" ht="14" x14ac:dyDescent="0.15">
      <c r="A93" s="12">
        <v>6370</v>
      </c>
      <c r="B93" s="13" t="s">
        <v>88</v>
      </c>
      <c r="C93" s="56">
        <v>447.5</v>
      </c>
      <c r="D93" s="57">
        <v>0</v>
      </c>
    </row>
    <row r="94" spans="1:4" ht="14" x14ac:dyDescent="0.15">
      <c r="A94" s="12">
        <v>6380</v>
      </c>
      <c r="B94" s="13" t="s">
        <v>89</v>
      </c>
      <c r="C94" s="56">
        <v>0</v>
      </c>
      <c r="D94" s="57">
        <v>0</v>
      </c>
    </row>
    <row r="95" spans="1:4" ht="14" x14ac:dyDescent="0.15">
      <c r="A95" s="12">
        <v>6390</v>
      </c>
      <c r="B95" s="13" t="s">
        <v>57</v>
      </c>
      <c r="C95" s="56">
        <v>900</v>
      </c>
      <c r="D95" s="57">
        <v>0</v>
      </c>
    </row>
    <row r="96" spans="1:4" x14ac:dyDescent="0.15">
      <c r="A96" s="12"/>
      <c r="B96" s="13"/>
      <c r="C96" s="56"/>
      <c r="D96" s="57"/>
    </row>
    <row r="97" spans="1:4" ht="14" x14ac:dyDescent="0.15">
      <c r="A97" s="52"/>
      <c r="B97" s="53" t="s">
        <v>90</v>
      </c>
      <c r="C97" s="67">
        <f>SUM(C98:C99)</f>
        <v>2407.9499999999998</v>
      </c>
      <c r="D97" s="55">
        <f>SUM(D98:D99)</f>
        <v>4922</v>
      </c>
    </row>
    <row r="98" spans="1:4" ht="14" x14ac:dyDescent="0.15">
      <c r="A98" s="12">
        <v>6400</v>
      </c>
      <c r="B98" s="13" t="s">
        <v>91</v>
      </c>
      <c r="C98" s="56">
        <v>2407.9499999999998</v>
      </c>
      <c r="D98" s="57">
        <v>1922</v>
      </c>
    </row>
    <row r="99" spans="1:4" ht="14" x14ac:dyDescent="0.15">
      <c r="A99" s="12">
        <v>6410</v>
      </c>
      <c r="B99" s="13" t="s">
        <v>92</v>
      </c>
      <c r="C99" s="56">
        <v>0</v>
      </c>
      <c r="D99" s="57">
        <v>3000</v>
      </c>
    </row>
    <row r="100" spans="1:4" x14ac:dyDescent="0.15">
      <c r="A100" s="12"/>
      <c r="B100" s="13"/>
      <c r="C100" s="51"/>
      <c r="D100" s="57"/>
    </row>
    <row r="101" spans="1:4" ht="14" x14ac:dyDescent="0.15">
      <c r="A101" s="52"/>
      <c r="B101" s="53" t="s">
        <v>93</v>
      </c>
      <c r="C101" s="67">
        <f t="shared" ref="C101:D101" si="2">SUM(C102:C104)</f>
        <v>19224.150000000001</v>
      </c>
      <c r="D101" s="55">
        <f t="shared" si="2"/>
        <v>20624.5</v>
      </c>
    </row>
    <row r="102" spans="1:4" ht="14" x14ac:dyDescent="0.15">
      <c r="A102" s="12">
        <v>6500</v>
      </c>
      <c r="B102" s="13" t="s">
        <v>94</v>
      </c>
      <c r="C102" s="72">
        <v>0</v>
      </c>
      <c r="D102" s="57">
        <v>0</v>
      </c>
    </row>
    <row r="103" spans="1:4" ht="14" x14ac:dyDescent="0.15">
      <c r="A103" s="12">
        <v>6510</v>
      </c>
      <c r="B103" s="13" t="s">
        <v>37</v>
      </c>
      <c r="C103" s="56">
        <v>553.20000000000005</v>
      </c>
      <c r="D103" s="57">
        <v>463.05</v>
      </c>
    </row>
    <row r="104" spans="1:4" ht="14" x14ac:dyDescent="0.15">
      <c r="A104" s="12">
        <v>6520</v>
      </c>
      <c r="B104" s="13" t="s">
        <v>95</v>
      </c>
      <c r="C104" s="56">
        <v>18670.95</v>
      </c>
      <c r="D104" s="57">
        <v>20161.45</v>
      </c>
    </row>
    <row r="105" spans="1:4" x14ac:dyDescent="0.15">
      <c r="A105" s="12"/>
      <c r="B105" s="13"/>
      <c r="C105" s="51"/>
      <c r="D105" s="57"/>
    </row>
    <row r="106" spans="1:4" ht="14" x14ac:dyDescent="0.15">
      <c r="A106" s="52"/>
      <c r="B106" s="53" t="s">
        <v>96</v>
      </c>
      <c r="C106" s="67">
        <f t="shared" ref="C106:D106" si="3">SUM(C107:C109)</f>
        <v>3681.17</v>
      </c>
      <c r="D106" s="55">
        <f t="shared" si="3"/>
        <v>3932.7000000000003</v>
      </c>
    </row>
    <row r="107" spans="1:4" ht="14" x14ac:dyDescent="0.15">
      <c r="A107" s="12">
        <v>6600</v>
      </c>
      <c r="B107" s="13" t="s">
        <v>97</v>
      </c>
      <c r="C107" s="56">
        <v>2154.6</v>
      </c>
      <c r="D107" s="57">
        <v>1607.4</v>
      </c>
    </row>
    <row r="108" spans="1:4" ht="14" x14ac:dyDescent="0.15">
      <c r="A108" s="12">
        <v>6610</v>
      </c>
      <c r="B108" s="13" t="s">
        <v>98</v>
      </c>
      <c r="C108" s="56">
        <v>1526.57</v>
      </c>
      <c r="D108" s="57">
        <v>2325.3000000000002</v>
      </c>
    </row>
    <row r="109" spans="1:4" ht="14" x14ac:dyDescent="0.15">
      <c r="A109" s="12">
        <v>6620</v>
      </c>
      <c r="B109" s="13" t="s">
        <v>99</v>
      </c>
      <c r="C109" s="114">
        <v>0</v>
      </c>
      <c r="D109" s="57">
        <v>0</v>
      </c>
    </row>
    <row r="110" spans="1:4" x14ac:dyDescent="0.15">
      <c r="A110" s="12"/>
      <c r="B110" s="13"/>
      <c r="C110" s="51"/>
      <c r="D110" s="57"/>
    </row>
    <row r="111" spans="1:4" ht="14" x14ac:dyDescent="0.15">
      <c r="A111" s="52"/>
      <c r="B111" s="53" t="s">
        <v>100</v>
      </c>
      <c r="C111" s="67">
        <f>SUM(C112:C116)</f>
        <v>15964.75</v>
      </c>
      <c r="D111" s="55">
        <f>SUM(D112:D116)</f>
        <v>17720</v>
      </c>
    </row>
    <row r="112" spans="1:4" ht="14" x14ac:dyDescent="0.15">
      <c r="A112" s="12">
        <v>6700</v>
      </c>
      <c r="B112" s="13" t="s">
        <v>43</v>
      </c>
      <c r="C112" s="56">
        <v>5340</v>
      </c>
      <c r="D112" s="57">
        <v>5845</v>
      </c>
    </row>
    <row r="113" spans="1:4" ht="14" x14ac:dyDescent="0.15">
      <c r="A113" s="12">
        <v>6720</v>
      </c>
      <c r="B113" s="13" t="s">
        <v>45</v>
      </c>
      <c r="C113" s="56">
        <v>1365</v>
      </c>
      <c r="D113" s="57">
        <v>1980</v>
      </c>
    </row>
    <row r="114" spans="1:4" ht="14" x14ac:dyDescent="0.15">
      <c r="A114" s="12">
        <v>6740</v>
      </c>
      <c r="B114" s="13" t="s">
        <v>46</v>
      </c>
      <c r="C114" s="56">
        <v>320</v>
      </c>
      <c r="D114" s="57">
        <v>0</v>
      </c>
    </row>
    <row r="115" spans="1:4" ht="14" x14ac:dyDescent="0.15">
      <c r="A115" s="12">
        <v>6750</v>
      </c>
      <c r="B115" s="13" t="s">
        <v>12</v>
      </c>
      <c r="C115" s="56">
        <v>8545</v>
      </c>
      <c r="D115" s="57">
        <v>9895</v>
      </c>
    </row>
    <row r="116" spans="1:4" ht="14" x14ac:dyDescent="0.15">
      <c r="A116" s="12">
        <v>6790</v>
      </c>
      <c r="B116" s="13" t="s">
        <v>57</v>
      </c>
      <c r="C116" s="56">
        <v>394.75</v>
      </c>
      <c r="D116" s="57">
        <v>0</v>
      </c>
    </row>
    <row r="117" spans="1:4" x14ac:dyDescent="0.15">
      <c r="A117" s="12"/>
      <c r="B117" s="13"/>
      <c r="C117" s="51"/>
      <c r="D117" s="57"/>
    </row>
    <row r="118" spans="1:4" ht="14" x14ac:dyDescent="0.15">
      <c r="A118" s="9"/>
      <c r="B118" s="10" t="s">
        <v>101</v>
      </c>
      <c r="C118" s="73">
        <f t="shared" ref="C118" si="4">SUM(C119)</f>
        <v>8140</v>
      </c>
      <c r="D118" s="113">
        <f>SUM(D119)</f>
        <v>8160</v>
      </c>
    </row>
    <row r="119" spans="1:4" ht="14" x14ac:dyDescent="0.15">
      <c r="A119" s="12">
        <v>6800</v>
      </c>
      <c r="B119" s="13" t="s">
        <v>102</v>
      </c>
      <c r="C119" s="58">
        <v>8140</v>
      </c>
      <c r="D119" s="57">
        <v>8160</v>
      </c>
    </row>
    <row r="120" spans="1:4" x14ac:dyDescent="0.15">
      <c r="A120" s="12"/>
      <c r="B120" s="13"/>
      <c r="C120" s="74"/>
      <c r="D120" s="63"/>
    </row>
    <row r="121" spans="1:4" ht="15" thickBot="1" x14ac:dyDescent="0.2">
      <c r="A121" s="52"/>
      <c r="B121" s="53" t="s">
        <v>103</v>
      </c>
      <c r="C121" s="75">
        <f>C62+C72+C81+C88+C97+C101+C106+C111+C118</f>
        <v>134461.08999999997</v>
      </c>
      <c r="D121" s="65">
        <f>D62+D72+D81+D88+D97+D101+D106+D111+D118</f>
        <v>127319.4</v>
      </c>
    </row>
    <row r="122" spans="1:4" ht="14" thickTop="1" x14ac:dyDescent="0.15">
      <c r="A122" s="60"/>
      <c r="B122" s="61"/>
      <c r="C122" s="90"/>
      <c r="D122" s="91"/>
    </row>
    <row r="123" spans="1:4" x14ac:dyDescent="0.15">
      <c r="A123" s="78"/>
      <c r="B123" s="92"/>
      <c r="C123" s="79"/>
      <c r="D123" s="93"/>
    </row>
    <row r="124" spans="1:4" ht="14" x14ac:dyDescent="0.15">
      <c r="A124" s="80"/>
      <c r="B124" s="81" t="s">
        <v>66</v>
      </c>
      <c r="C124" s="82">
        <f>C57</f>
        <v>150268.62</v>
      </c>
      <c r="D124" s="94">
        <f>D57</f>
        <v>137450.74</v>
      </c>
    </row>
    <row r="125" spans="1:4" ht="14" x14ac:dyDescent="0.15">
      <c r="A125" s="83"/>
      <c r="B125" s="81" t="s">
        <v>103</v>
      </c>
      <c r="C125" s="82">
        <f t="shared" ref="C125:D125" si="5">C121</f>
        <v>134461.08999999997</v>
      </c>
      <c r="D125" s="94">
        <f t="shared" si="5"/>
        <v>127319.4</v>
      </c>
    </row>
    <row r="126" spans="1:4" x14ac:dyDescent="0.15">
      <c r="A126" s="84"/>
      <c r="B126" s="95"/>
      <c r="C126" s="85"/>
      <c r="D126" s="94"/>
    </row>
    <row r="127" spans="1:4" ht="14" x14ac:dyDescent="0.15">
      <c r="A127" s="84"/>
      <c r="B127" s="81" t="s">
        <v>104</v>
      </c>
      <c r="C127" s="86">
        <f t="shared" ref="C127:D127" si="6">C125-C124</f>
        <v>-15807.530000000028</v>
      </c>
      <c r="D127" s="96">
        <f t="shared" si="6"/>
        <v>-10131.339999999997</v>
      </c>
    </row>
    <row r="128" spans="1:4" ht="16" x14ac:dyDescent="0.2">
      <c r="A128" s="87"/>
      <c r="B128" s="88" t="s">
        <v>105</v>
      </c>
      <c r="C128" s="89"/>
      <c r="D128" s="97"/>
    </row>
  </sheetData>
  <mergeCells count="1">
    <mergeCell ref="A1:D1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/>
  <headerFooter>
    <oddHeader>&amp;C&amp;"Arial,Gras"&amp;18Paroisse Val-de-Ruz</oddHeader>
    <oddFooter>&amp;L&amp;"Arial,Normal"17.05.2025/jm&amp;C&amp;P</oddFooter>
  </headerFooter>
  <rowBreaks count="2" manualBreakCount="2">
    <brk id="44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Bilan (2)</vt:lpstr>
      <vt:lpstr>PP</vt:lpstr>
      <vt:lpstr>PP!Impression_des_titres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Messerli</dc:creator>
  <cp:lastModifiedBy>Jean Messerli</cp:lastModifiedBy>
  <cp:lastPrinted>2024-05-04T15:15:14Z</cp:lastPrinted>
  <dcterms:created xsi:type="dcterms:W3CDTF">2024-05-04T14:52:56Z</dcterms:created>
  <dcterms:modified xsi:type="dcterms:W3CDTF">2025-05-17T13:52:30Z</dcterms:modified>
</cp:coreProperties>
</file>